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Q:\RED\Fiets\1411\Naar First\FTS1411R22_MTB test 2\"/>
    </mc:Choice>
  </mc:AlternateContent>
  <bookViews>
    <workbookView xWindow="0" yWindow="0" windowWidth="2370" windowHeight="0"/>
  </bookViews>
  <sheets>
    <sheet name="Blad1" sheetId="1" r:id="rId1"/>
    <sheet name="Blad2" sheetId="2" r:id="rId2"/>
    <sheet name="Blad3" sheetId="3" r:id="rId3"/>
  </sheets>
  <calcPr calcId="152511"/>
</workbook>
</file>

<file path=xl/calcChain.xml><?xml version="1.0" encoding="utf-8"?>
<calcChain xmlns="http://schemas.openxmlformats.org/spreadsheetml/2006/main">
  <c r="D4" i="1" l="1"/>
  <c r="G4" i="1"/>
  <c r="E53" i="1" l="1"/>
  <c r="E52" i="1"/>
  <c r="C52" i="1"/>
  <c r="E51" i="1"/>
  <c r="E49" i="1"/>
  <c r="C49" i="1"/>
  <c r="E48" i="1"/>
  <c r="C48" i="1"/>
  <c r="E47" i="1"/>
  <c r="C47" i="1"/>
  <c r="E46" i="1"/>
  <c r="C46" i="1"/>
  <c r="E45" i="1"/>
  <c r="C45" i="1"/>
  <c r="E44" i="1"/>
  <c r="C44" i="1"/>
  <c r="E42" i="1"/>
  <c r="D42" i="1"/>
  <c r="C42" i="1"/>
  <c r="E41" i="1"/>
  <c r="E55" i="1" s="1"/>
  <c r="E38" i="1"/>
  <c r="F30" i="1"/>
  <c r="F31" i="1" s="1"/>
  <c r="D29" i="1"/>
  <c r="G29" i="1" s="1"/>
  <c r="G28" i="1"/>
  <c r="G27" i="1"/>
  <c r="D26" i="1"/>
  <c r="G26" i="1" s="1"/>
  <c r="D25" i="1"/>
  <c r="G25" i="1" s="1"/>
  <c r="G24" i="1"/>
  <c r="D23" i="1"/>
  <c r="G23" i="1" s="1"/>
  <c r="D22" i="1"/>
  <c r="G22" i="1" s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5" i="1"/>
  <c r="C38" i="1"/>
  <c r="D30" i="1" l="1"/>
  <c r="D31" i="1" s="1"/>
  <c r="G5" i="1"/>
  <c r="C51" i="1"/>
  <c r="C53" i="1"/>
  <c r="C41" i="1"/>
  <c r="C55" i="1" s="1"/>
</calcChain>
</file>

<file path=xl/sharedStrings.xml><?xml version="1.0" encoding="utf-8"?>
<sst xmlns="http://schemas.openxmlformats.org/spreadsheetml/2006/main" count="171" uniqueCount="107">
  <si>
    <t>fiets</t>
  </si>
  <si>
    <t>gewicht</t>
  </si>
  <si>
    <t>Merida Big.Nine XT</t>
  </si>
  <si>
    <t>frame</t>
  </si>
  <si>
    <t>vork</t>
  </si>
  <si>
    <t>Rockshox Recon Silver Air 100 LO</t>
  </si>
  <si>
    <t>Rockshox XC30TK</t>
  </si>
  <si>
    <t>balhoofd</t>
  </si>
  <si>
    <t>FSA ZS-3 cartridge</t>
  </si>
  <si>
    <t>zadelpen</t>
  </si>
  <si>
    <t>Merida pro</t>
  </si>
  <si>
    <t>Merida Comp</t>
  </si>
  <si>
    <t>Stuur + pen</t>
  </si>
  <si>
    <t>Merida Pro/Controltech</t>
  </si>
  <si>
    <t>zadel</t>
  </si>
  <si>
    <t>Selle Italie X1</t>
  </si>
  <si>
    <t>spacers</t>
  </si>
  <si>
    <t>FSA kunststof, 1cm</t>
  </si>
  <si>
    <t>alu, 1cm</t>
  </si>
  <si>
    <t>crankstel</t>
  </si>
  <si>
    <t>Shimano XT Triple 40-30-22</t>
  </si>
  <si>
    <t>Shimano M552+ES25</t>
  </si>
  <si>
    <t>ketting</t>
  </si>
  <si>
    <t>KMC X10</t>
  </si>
  <si>
    <t>KMC CL559R</t>
  </si>
  <si>
    <t>A-derr</t>
  </si>
  <si>
    <t>Shimano XT</t>
  </si>
  <si>
    <t>V-derr</t>
  </si>
  <si>
    <t>Shimano Deore Triple hoge klemband</t>
  </si>
  <si>
    <t>shifters</t>
  </si>
  <si>
    <t>Shimano XT i-spec</t>
  </si>
  <si>
    <t>Shimano Deore</t>
  </si>
  <si>
    <t>voorrem</t>
  </si>
  <si>
    <t>Shimano M596</t>
  </si>
  <si>
    <t>Shimano M446</t>
  </si>
  <si>
    <t>achterrem</t>
  </si>
  <si>
    <t>grepen</t>
  </si>
  <si>
    <t>Merida</t>
  </si>
  <si>
    <t>remschijf a</t>
  </si>
  <si>
    <t>Shimano RT45S 160 CL</t>
  </si>
  <si>
    <t>Shimano RT30-s 160</t>
  </si>
  <si>
    <t>cassette</t>
  </si>
  <si>
    <t>Shimano HG62 10speed</t>
  </si>
  <si>
    <t>A-wiel</t>
  </si>
  <si>
    <t>Shimano M435/Merida Big.Nine Disc</t>
  </si>
  <si>
    <t>snelspanner a</t>
  </si>
  <si>
    <t>Shimano</t>
  </si>
  <si>
    <t>2 banden</t>
  </si>
  <si>
    <t>Schwalbe Ra Ra 29x2.25 perf fold</t>
  </si>
  <si>
    <t>Merida Race Lite 29x2.10 CST</t>
  </si>
  <si>
    <t>snelsp v</t>
  </si>
  <si>
    <t>V-wiel</t>
  </si>
  <si>
    <t>remsch v</t>
  </si>
  <si>
    <t>Shimano RT45S 180 CL</t>
  </si>
  <si>
    <t>Shimano RT30-s 180</t>
  </si>
  <si>
    <t>kabels</t>
  </si>
  <si>
    <t>Jagwire derr</t>
  </si>
  <si>
    <t>biba</t>
  </si>
  <si>
    <t>Cheng Shin super thin</t>
  </si>
  <si>
    <t>som</t>
  </si>
  <si>
    <t>duurzaamheid</t>
  </si>
  <si>
    <t>functioneren</t>
  </si>
  <si>
    <t>Big.Nine XT edition</t>
  </si>
  <si>
    <t>Big.Nine 500</t>
  </si>
  <si>
    <t>plaatje</t>
  </si>
  <si>
    <t>Hardtail</t>
  </si>
  <si>
    <t>prijs</t>
  </si>
  <si>
    <t>aluminium</t>
  </si>
  <si>
    <t>N</t>
  </si>
  <si>
    <t>voorvork</t>
  </si>
  <si>
    <t>J</t>
  </si>
  <si>
    <t>J/N</t>
  </si>
  <si>
    <t>Shifters</t>
  </si>
  <si>
    <t>derailleurs</t>
  </si>
  <si>
    <t>Shimano Deore/XT</t>
  </si>
  <si>
    <t>Crankstel</t>
  </si>
  <si>
    <t>Shimano XT 40-30-22</t>
  </si>
  <si>
    <t>Shimano Alivio</t>
  </si>
  <si>
    <t>ketting/cass.</t>
  </si>
  <si>
    <t>KMC X10/Shimano Deore</t>
  </si>
  <si>
    <t>Remmen</t>
  </si>
  <si>
    <t>Shimano M596 180/160</t>
  </si>
  <si>
    <t>Shimano M446 180/160</t>
  </si>
  <si>
    <t>Opbouw</t>
  </si>
  <si>
    <t>Merida Pro/Selle Italia X1</t>
  </si>
  <si>
    <t>Wielen</t>
  </si>
  <si>
    <t>Banden</t>
  </si>
  <si>
    <t>Schwalbe Racing  Ralph 29x2.25 Performance</t>
  </si>
  <si>
    <t>diversen</t>
  </si>
  <si>
    <t>Balhoofd, kabels, binnenbanden e.d.</t>
  </si>
  <si>
    <t>maten</t>
  </si>
  <si>
    <t>S, M, L, XL</t>
  </si>
  <si>
    <t>info</t>
  </si>
  <si>
    <t>www.merida.nl</t>
  </si>
  <si>
    <t>Merida Big.Nine 500</t>
  </si>
  <si>
    <t>alu hardtail</t>
  </si>
  <si>
    <t>totale fiets</t>
  </si>
  <si>
    <t>Onderdeel</t>
  </si>
  <si>
    <t>Verschil</t>
  </si>
  <si>
    <t>Gewicht (gr.)</t>
  </si>
  <si>
    <t xml:space="preserve">Egg geintegreerd cartridge </t>
  </si>
  <si>
    <t>Shimano XT triple hoge klemband</t>
  </si>
  <si>
    <t>meetfout</t>
  </si>
  <si>
    <t>Samenvatting zoals gepubliceerd in Fiets</t>
  </si>
  <si>
    <t xml:space="preserve">Is de versie zoals gemonteerd op de </t>
  </si>
  <si>
    <t>Big.Nine XT beter, en op welk gebied?</t>
  </si>
  <si>
    <t>Merida Race Lite 29x2.10 by CST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</si>
</sst>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€&quot;\ #,##0;[Red]&quot;€&quot;\ \-#,##0"/>
    <numFmt numFmtId="164" formatCode="[$€-413]&quot; &quot;#,##0.00;[Red][$€-413]&quot; &quot;#,##0.00&quot;-&quot;"/>
  </numFmts>
  <fonts count="6">
    <font>
      <sz val="11"/>
      <color theme="1"/>
      <name val="Liberation Sans"/>
    </font>
    <font>
      <u/>
      <sz val="10"/>
      <color rgb="FF0000FF"/>
      <name val="Arial"/>
      <family val="2"/>
    </font>
    <font>
      <b/>
      <i/>
      <sz val="16"/>
      <color theme="1"/>
      <name val="Liberation Sans"/>
    </font>
    <font>
      <b/>
      <i/>
      <u/>
      <sz val="11"/>
      <color theme="1"/>
      <name val="Liberation Sans"/>
    </font>
    <font>
      <sz val="10"/>
      <color theme="1"/>
      <name val="Arial"/>
      <family val="2"/>
    </font>
    <font>
      <b/>
      <sz val="11"/>
      <color theme="1"/>
      <name val="Liberation Sans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0" fontId="3" fillId="0" borderId="0"/>
    <xf numFmtId="164" fontId="3" fillId="0" borderId="0"/>
  </cellStyleXfs>
  <cellXfs count="6">
    <xf numFmtId="0" fontId="0" fillId="0" borderId="0" xfId="0"/>
    <xf numFmtId="0" fontId="4" fillId="0" borderId="0" xfId="0" applyFont="1" applyAlignment="1">
      <alignment wrapText="1"/>
    </xf>
    <xf numFmtId="2" fontId="0" fillId="0" borderId="0" xfId="0" applyNumberFormat="1"/>
    <xf numFmtId="0" fontId="1" fillId="0" borderId="0" xfId="1" applyFont="1" applyFill="1" applyBorder="1" applyAlignment="1" applyProtection="1"/>
    <xf numFmtId="0" fontId="5" fillId="2" borderId="0" xfId="0" applyFont="1" applyFill="1"/>
    <xf numFmtId="6" fontId="5" fillId="2" borderId="0" xfId="0" applyNumberFormat="1" applyFont="1" applyFill="1"/>
  </cellXfs>
  <cellStyles count="6">
    <cellStyle name="Excel_BuiltIn_Hyperlink" xfId="1"/>
    <cellStyle name="Heading" xfId="2"/>
    <cellStyle name="Heading1" xfId="3"/>
    <cellStyle name="Result" xfId="4"/>
    <cellStyle name="Result2" xfId="5"/>
    <cellStyle name="Standaard" xfId="0" builtinId="0" customBuiltin="1"/>
  </cellStyles>
  <dxfs count="7"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merida.nl/" TargetMode="External"/><Relationship Id="rId1" Type="http://schemas.openxmlformats.org/officeDocument/2006/relationships/hyperlink" Target="http://www.merida.n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topLeftCell="A34" workbookViewId="0">
      <selection activeCell="D52" sqref="D52"/>
    </sheetView>
  </sheetViews>
  <sheetFormatPr defaultRowHeight="14.25"/>
  <cols>
    <col min="1" max="1" width="34.875" bestFit="1" customWidth="1"/>
    <col min="2" max="2" width="39.75" customWidth="1"/>
    <col min="3" max="3" width="31" bestFit="1" customWidth="1"/>
    <col min="4" max="4" width="31" customWidth="1"/>
    <col min="5" max="5" width="32.125" bestFit="1" customWidth="1"/>
    <col min="6" max="6" width="12.25" customWidth="1"/>
    <col min="7" max="7" width="32.125" bestFit="1" customWidth="1"/>
    <col min="8" max="8" width="12.5" customWidth="1"/>
    <col min="9" max="9" width="10.875" customWidth="1"/>
  </cols>
  <sheetData>
    <row r="1" spans="2:7" ht="15">
      <c r="B1" s="4" t="s">
        <v>0</v>
      </c>
      <c r="C1" s="4" t="s">
        <v>2</v>
      </c>
      <c r="D1" s="4" t="s">
        <v>1</v>
      </c>
      <c r="E1" s="4" t="s">
        <v>94</v>
      </c>
      <c r="F1" s="4"/>
      <c r="G1" s="4"/>
    </row>
    <row r="2" spans="2:7" ht="15">
      <c r="B2" s="4" t="s">
        <v>66</v>
      </c>
      <c r="C2" s="5">
        <v>1399</v>
      </c>
      <c r="D2" s="4"/>
      <c r="E2" s="5">
        <v>999</v>
      </c>
      <c r="F2" s="4"/>
      <c r="G2" s="4"/>
    </row>
    <row r="3" spans="2:7" ht="15">
      <c r="B3" s="4" t="s">
        <v>97</v>
      </c>
      <c r="C3" s="4"/>
      <c r="D3" s="4" t="s">
        <v>99</v>
      </c>
      <c r="E3" s="4" t="s">
        <v>97</v>
      </c>
      <c r="F3" s="4" t="s">
        <v>99</v>
      </c>
      <c r="G3" s="4" t="s">
        <v>98</v>
      </c>
    </row>
    <row r="4" spans="2:7">
      <c r="B4" t="s">
        <v>96</v>
      </c>
      <c r="D4">
        <f>12315-36-7+2-10-15-20</f>
        <v>12229</v>
      </c>
      <c r="F4">
        <v>12970</v>
      </c>
      <c r="G4">
        <f t="shared" ref="G4:G29" si="0">F4-D4</f>
        <v>741</v>
      </c>
    </row>
    <row r="5" spans="2:7">
      <c r="B5" t="s">
        <v>3</v>
      </c>
      <c r="C5" t="s">
        <v>95</v>
      </c>
      <c r="D5">
        <f>1936-36</f>
        <v>1900</v>
      </c>
      <c r="E5" t="s">
        <v>95</v>
      </c>
      <c r="F5">
        <v>1900</v>
      </c>
      <c r="G5">
        <f t="shared" si="0"/>
        <v>0</v>
      </c>
    </row>
    <row r="6" spans="2:7">
      <c r="B6" t="s">
        <v>4</v>
      </c>
      <c r="C6" t="s">
        <v>5</v>
      </c>
      <c r="D6">
        <v>2070</v>
      </c>
      <c r="E6" t="s">
        <v>6</v>
      </c>
      <c r="F6">
        <v>2192</v>
      </c>
      <c r="G6">
        <f t="shared" si="0"/>
        <v>122</v>
      </c>
    </row>
    <row r="7" spans="2:7">
      <c r="B7" t="s">
        <v>7</v>
      </c>
      <c r="C7" t="s">
        <v>8</v>
      </c>
      <c r="D7">
        <v>82</v>
      </c>
      <c r="E7" t="s">
        <v>100</v>
      </c>
      <c r="F7">
        <v>114</v>
      </c>
      <c r="G7">
        <f t="shared" si="0"/>
        <v>32</v>
      </c>
    </row>
    <row r="8" spans="2:7">
      <c r="B8" t="s">
        <v>9</v>
      </c>
      <c r="C8" t="s">
        <v>10</v>
      </c>
      <c r="D8">
        <v>260</v>
      </c>
      <c r="E8" t="s">
        <v>11</v>
      </c>
      <c r="F8">
        <v>330</v>
      </c>
      <c r="G8">
        <f t="shared" si="0"/>
        <v>70</v>
      </c>
    </row>
    <row r="9" spans="2:7">
      <c r="B9" t="s">
        <v>12</v>
      </c>
      <c r="C9" t="s">
        <v>13</v>
      </c>
      <c r="D9">
        <v>380</v>
      </c>
      <c r="E9" t="s">
        <v>11</v>
      </c>
      <c r="F9">
        <v>420</v>
      </c>
      <c r="G9">
        <f t="shared" si="0"/>
        <v>40</v>
      </c>
    </row>
    <row r="10" spans="2:7">
      <c r="B10" t="s">
        <v>14</v>
      </c>
      <c r="C10" t="s">
        <v>15</v>
      </c>
      <c r="D10">
        <v>320</v>
      </c>
      <c r="E10" t="s">
        <v>11</v>
      </c>
      <c r="F10">
        <v>338</v>
      </c>
      <c r="G10">
        <f t="shared" si="0"/>
        <v>18</v>
      </c>
    </row>
    <row r="11" spans="2:7">
      <c r="B11" t="s">
        <v>16</v>
      </c>
      <c r="C11" t="s">
        <v>17</v>
      </c>
      <c r="D11">
        <v>3</v>
      </c>
      <c r="E11" t="s">
        <v>18</v>
      </c>
      <c r="F11">
        <v>4</v>
      </c>
      <c r="G11">
        <f t="shared" si="0"/>
        <v>1</v>
      </c>
    </row>
    <row r="12" spans="2:7">
      <c r="B12" t="s">
        <v>19</v>
      </c>
      <c r="C12" t="s">
        <v>20</v>
      </c>
      <c r="D12">
        <v>842</v>
      </c>
      <c r="E12" t="s">
        <v>21</v>
      </c>
      <c r="F12">
        <v>1030</v>
      </c>
      <c r="G12">
        <f t="shared" si="0"/>
        <v>188</v>
      </c>
    </row>
    <row r="13" spans="2:7">
      <c r="B13" t="s">
        <v>22</v>
      </c>
      <c r="C13" t="s">
        <v>23</v>
      </c>
      <c r="D13">
        <v>266</v>
      </c>
      <c r="E13" t="s">
        <v>24</v>
      </c>
      <c r="F13">
        <v>260</v>
      </c>
      <c r="G13">
        <f t="shared" si="0"/>
        <v>-6</v>
      </c>
    </row>
    <row r="14" spans="2:7">
      <c r="B14" t="s">
        <v>25</v>
      </c>
      <c r="C14" t="s">
        <v>26</v>
      </c>
      <c r="D14">
        <v>236</v>
      </c>
      <c r="E14" t="s">
        <v>26</v>
      </c>
      <c r="F14">
        <v>236</v>
      </c>
      <c r="G14">
        <f t="shared" si="0"/>
        <v>0</v>
      </c>
    </row>
    <row r="15" spans="2:7">
      <c r="B15" t="s">
        <v>27</v>
      </c>
      <c r="C15" t="s">
        <v>101</v>
      </c>
      <c r="D15">
        <v>150</v>
      </c>
      <c r="E15" t="s">
        <v>28</v>
      </c>
      <c r="F15">
        <v>152</v>
      </c>
      <c r="G15">
        <f t="shared" si="0"/>
        <v>2</v>
      </c>
    </row>
    <row r="16" spans="2:7">
      <c r="B16" t="s">
        <v>29</v>
      </c>
      <c r="C16" t="s">
        <v>30</v>
      </c>
      <c r="D16">
        <v>218</v>
      </c>
      <c r="E16" t="s">
        <v>31</v>
      </c>
      <c r="F16">
        <v>268</v>
      </c>
      <c r="G16">
        <f t="shared" si="0"/>
        <v>50</v>
      </c>
    </row>
    <row r="17" spans="2:7">
      <c r="B17" t="s">
        <v>32</v>
      </c>
      <c r="C17" t="s">
        <v>33</v>
      </c>
      <c r="D17">
        <v>320</v>
      </c>
      <c r="E17" t="s">
        <v>34</v>
      </c>
      <c r="F17">
        <v>304</v>
      </c>
      <c r="G17">
        <f t="shared" si="0"/>
        <v>-16</v>
      </c>
    </row>
    <row r="18" spans="2:7">
      <c r="B18" t="s">
        <v>35</v>
      </c>
      <c r="C18" t="s">
        <v>33</v>
      </c>
      <c r="D18">
        <v>348</v>
      </c>
      <c r="E18" t="s">
        <v>34</v>
      </c>
      <c r="F18">
        <v>332</v>
      </c>
      <c r="G18">
        <f t="shared" si="0"/>
        <v>-16</v>
      </c>
    </row>
    <row r="19" spans="2:7">
      <c r="B19" t="s">
        <v>36</v>
      </c>
      <c r="C19" t="s">
        <v>37</v>
      </c>
      <c r="D19">
        <v>104</v>
      </c>
      <c r="E19" t="s">
        <v>37</v>
      </c>
      <c r="F19">
        <v>104</v>
      </c>
      <c r="G19">
        <f t="shared" si="0"/>
        <v>0</v>
      </c>
    </row>
    <row r="20" spans="2:7">
      <c r="B20" t="s">
        <v>38</v>
      </c>
      <c r="C20" t="s">
        <v>39</v>
      </c>
      <c r="D20">
        <v>160</v>
      </c>
      <c r="E20" t="s">
        <v>40</v>
      </c>
      <c r="F20">
        <v>178</v>
      </c>
      <c r="G20">
        <f t="shared" si="0"/>
        <v>18</v>
      </c>
    </row>
    <row r="21" spans="2:7">
      <c r="B21" t="s">
        <v>41</v>
      </c>
      <c r="C21" t="s">
        <v>42</v>
      </c>
      <c r="D21">
        <v>458</v>
      </c>
      <c r="E21" t="s">
        <v>42</v>
      </c>
      <c r="F21">
        <v>458</v>
      </c>
      <c r="G21">
        <f t="shared" si="0"/>
        <v>0</v>
      </c>
    </row>
    <row r="22" spans="2:7">
      <c r="B22" t="s">
        <v>43</v>
      </c>
      <c r="C22" t="s">
        <v>44</v>
      </c>
      <c r="D22">
        <f>1165-10</f>
        <v>1155</v>
      </c>
      <c r="E22" t="s">
        <v>44</v>
      </c>
      <c r="F22">
        <v>1155</v>
      </c>
      <c r="G22">
        <f t="shared" si="0"/>
        <v>0</v>
      </c>
    </row>
    <row r="23" spans="2:7">
      <c r="B23" t="s">
        <v>45</v>
      </c>
      <c r="C23" t="s">
        <v>46</v>
      </c>
      <c r="D23">
        <f>85-7</f>
        <v>78</v>
      </c>
      <c r="E23" t="s">
        <v>46</v>
      </c>
      <c r="F23">
        <v>78</v>
      </c>
      <c r="G23">
        <f t="shared" si="0"/>
        <v>0</v>
      </c>
    </row>
    <row r="24" spans="2:7">
      <c r="B24" t="s">
        <v>47</v>
      </c>
      <c r="C24" t="s">
        <v>48</v>
      </c>
      <c r="D24">
        <v>1240</v>
      </c>
      <c r="E24" t="s">
        <v>49</v>
      </c>
      <c r="F24">
        <v>1520</v>
      </c>
      <c r="G24">
        <f t="shared" si="0"/>
        <v>280</v>
      </c>
    </row>
    <row r="25" spans="2:7">
      <c r="B25" t="s">
        <v>50</v>
      </c>
      <c r="C25" t="s">
        <v>46</v>
      </c>
      <c r="D25">
        <f>70+2</f>
        <v>72</v>
      </c>
      <c r="E25" t="s">
        <v>46</v>
      </c>
      <c r="F25">
        <v>72</v>
      </c>
      <c r="G25">
        <f t="shared" si="0"/>
        <v>0</v>
      </c>
    </row>
    <row r="26" spans="2:7">
      <c r="B26" t="s">
        <v>51</v>
      </c>
      <c r="C26" t="s">
        <v>44</v>
      </c>
      <c r="D26">
        <f>975-15</f>
        <v>960</v>
      </c>
      <c r="E26" t="s">
        <v>44</v>
      </c>
      <c r="F26">
        <v>960</v>
      </c>
      <c r="G26">
        <f t="shared" si="0"/>
        <v>0</v>
      </c>
    </row>
    <row r="27" spans="2:7">
      <c r="B27" t="s">
        <v>52</v>
      </c>
      <c r="C27" t="s">
        <v>53</v>
      </c>
      <c r="D27">
        <v>178</v>
      </c>
      <c r="E27" t="s">
        <v>54</v>
      </c>
      <c r="F27">
        <v>204</v>
      </c>
      <c r="G27">
        <f t="shared" si="0"/>
        <v>26</v>
      </c>
    </row>
    <row r="28" spans="2:7">
      <c r="B28" t="s">
        <v>55</v>
      </c>
      <c r="C28" t="s">
        <v>56</v>
      </c>
      <c r="D28">
        <v>68</v>
      </c>
      <c r="E28" t="s">
        <v>56</v>
      </c>
      <c r="F28">
        <v>68</v>
      </c>
      <c r="G28">
        <f t="shared" si="0"/>
        <v>0</v>
      </c>
    </row>
    <row r="29" spans="2:7">
      <c r="B29" t="s">
        <v>57</v>
      </c>
      <c r="C29" t="s">
        <v>58</v>
      </c>
      <c r="D29">
        <f>320-20</f>
        <v>300</v>
      </c>
      <c r="E29" t="s">
        <v>58</v>
      </c>
      <c r="F29">
        <v>300</v>
      </c>
      <c r="G29">
        <f t="shared" si="0"/>
        <v>0</v>
      </c>
    </row>
    <row r="30" spans="2:7">
      <c r="B30" t="s">
        <v>59</v>
      </c>
      <c r="D30">
        <f>SUM(D5:D29)</f>
        <v>12168</v>
      </c>
      <c r="F30">
        <f>SUM(F5:F29)</f>
        <v>12977</v>
      </c>
    </row>
    <row r="31" spans="2:7">
      <c r="B31" t="s">
        <v>102</v>
      </c>
      <c r="D31">
        <f>D30-D4</f>
        <v>-61</v>
      </c>
      <c r="F31">
        <f>F30-F4</f>
        <v>7</v>
      </c>
    </row>
    <row r="34" spans="1:9">
      <c r="G34" t="s">
        <v>104</v>
      </c>
    </row>
    <row r="35" spans="1:9">
      <c r="G35" t="s">
        <v>105</v>
      </c>
    </row>
    <row r="36" spans="1:9">
      <c r="A36" t="s">
        <v>103</v>
      </c>
    </row>
    <row r="37" spans="1:9">
      <c r="C37" t="s">
        <v>1</v>
      </c>
      <c r="E37" t="s">
        <v>1</v>
      </c>
      <c r="G37" t="s">
        <v>1</v>
      </c>
      <c r="H37" t="s">
        <v>60</v>
      </c>
      <c r="I37" t="s">
        <v>61</v>
      </c>
    </row>
    <row r="38" spans="1:9">
      <c r="A38" t="s">
        <v>37</v>
      </c>
      <c r="B38" t="s">
        <v>62</v>
      </c>
      <c r="C38">
        <f>D4</f>
        <v>12229</v>
      </c>
      <c r="D38" t="s">
        <v>63</v>
      </c>
      <c r="E38">
        <f>F4</f>
        <v>12970</v>
      </c>
    </row>
    <row r="39" spans="1:9">
      <c r="A39" t="s">
        <v>64</v>
      </c>
      <c r="B39" t="s">
        <v>65</v>
      </c>
      <c r="D39" t="s">
        <v>65</v>
      </c>
    </row>
    <row r="40" spans="1:9">
      <c r="A40" t="s">
        <v>66</v>
      </c>
      <c r="B40">
        <v>1399</v>
      </c>
      <c r="D40">
        <v>999</v>
      </c>
    </row>
    <row r="41" spans="1:9">
      <c r="A41" t="s">
        <v>3</v>
      </c>
      <c r="B41" t="s">
        <v>67</v>
      </c>
      <c r="C41">
        <f>D5</f>
        <v>1900</v>
      </c>
      <c r="D41" t="s">
        <v>67</v>
      </c>
      <c r="E41">
        <f>F5</f>
        <v>1900</v>
      </c>
      <c r="G41" t="s">
        <v>68</v>
      </c>
      <c r="H41" t="s">
        <v>68</v>
      </c>
      <c r="I41" t="s">
        <v>68</v>
      </c>
    </row>
    <row r="42" spans="1:9">
      <c r="A42" t="s">
        <v>69</v>
      </c>
      <c r="B42" t="s">
        <v>5</v>
      </c>
      <c r="C42">
        <f>D6</f>
        <v>2070</v>
      </c>
      <c r="D42" t="str">
        <f>E6</f>
        <v>Rockshox XC30TK</v>
      </c>
      <c r="E42">
        <f>F6</f>
        <v>2192</v>
      </c>
      <c r="G42" t="s">
        <v>70</v>
      </c>
      <c r="H42" t="s">
        <v>68</v>
      </c>
      <c r="I42" t="s">
        <v>71</v>
      </c>
    </row>
    <row r="43" spans="1:9">
      <c r="B43" s="1"/>
      <c r="D43" s="1"/>
    </row>
    <row r="44" spans="1:9">
      <c r="A44" t="s">
        <v>72</v>
      </c>
      <c r="B44" t="s">
        <v>26</v>
      </c>
      <c r="C44">
        <f>D16</f>
        <v>218</v>
      </c>
      <c r="D44" t="s">
        <v>26</v>
      </c>
      <c r="E44">
        <f>F16</f>
        <v>268</v>
      </c>
      <c r="G44" t="s">
        <v>68</v>
      </c>
      <c r="H44" t="s">
        <v>70</v>
      </c>
      <c r="I44" t="s">
        <v>70</v>
      </c>
    </row>
    <row r="45" spans="1:9">
      <c r="A45" t="s">
        <v>73</v>
      </c>
      <c r="B45" t="s">
        <v>26</v>
      </c>
      <c r="C45">
        <f>D15+D14</f>
        <v>386</v>
      </c>
      <c r="D45" t="s">
        <v>74</v>
      </c>
      <c r="E45">
        <f>F15+F14</f>
        <v>388</v>
      </c>
    </row>
    <row r="46" spans="1:9">
      <c r="A46" t="s">
        <v>75</v>
      </c>
      <c r="B46" t="s">
        <v>76</v>
      </c>
      <c r="C46">
        <f>D12</f>
        <v>842</v>
      </c>
      <c r="D46" t="s">
        <v>77</v>
      </c>
      <c r="E46">
        <f>F12</f>
        <v>1030</v>
      </c>
      <c r="G46" t="s">
        <v>70</v>
      </c>
      <c r="H46" t="s">
        <v>68</v>
      </c>
      <c r="I46" t="s">
        <v>68</v>
      </c>
    </row>
    <row r="47" spans="1:9">
      <c r="A47" t="s">
        <v>78</v>
      </c>
      <c r="B47" t="s">
        <v>79</v>
      </c>
      <c r="C47">
        <f>D13+D21</f>
        <v>724</v>
      </c>
      <c r="D47" t="s">
        <v>79</v>
      </c>
      <c r="E47">
        <f>F13+F21</f>
        <v>718</v>
      </c>
      <c r="G47" t="s">
        <v>68</v>
      </c>
      <c r="H47" t="s">
        <v>68</v>
      </c>
      <c r="I47" t="s">
        <v>68</v>
      </c>
    </row>
    <row r="48" spans="1:9">
      <c r="A48" t="s">
        <v>80</v>
      </c>
      <c r="B48" t="s">
        <v>81</v>
      </c>
      <c r="C48">
        <f>D17+D18+D20+D27</f>
        <v>1006</v>
      </c>
      <c r="D48" t="s">
        <v>82</v>
      </c>
      <c r="E48">
        <f>F17+F18+F20+F27</f>
        <v>1018</v>
      </c>
      <c r="G48" t="s">
        <v>68</v>
      </c>
      <c r="H48" t="s">
        <v>68</v>
      </c>
      <c r="I48" t="s">
        <v>70</v>
      </c>
    </row>
    <row r="49" spans="1:9">
      <c r="A49" t="s">
        <v>83</v>
      </c>
      <c r="B49" t="s">
        <v>84</v>
      </c>
      <c r="C49">
        <f>D8+D9+D10+D19</f>
        <v>1064</v>
      </c>
      <c r="D49" t="s">
        <v>11</v>
      </c>
      <c r="E49">
        <f>F8+F9+F10+F19</f>
        <v>1192</v>
      </c>
      <c r="G49" t="s">
        <v>70</v>
      </c>
      <c r="H49" t="s">
        <v>68</v>
      </c>
      <c r="I49" t="s">
        <v>70</v>
      </c>
    </row>
    <row r="50" spans="1:9">
      <c r="B50" s="1"/>
      <c r="D50" s="1"/>
    </row>
    <row r="51" spans="1:9">
      <c r="A51" t="s">
        <v>85</v>
      </c>
      <c r="B51" t="s">
        <v>44</v>
      </c>
      <c r="C51">
        <f>D22+D23+D25+D26</f>
        <v>2265</v>
      </c>
      <c r="D51" t="s">
        <v>44</v>
      </c>
      <c r="E51">
        <f>F22+F23+F25+F26</f>
        <v>2265</v>
      </c>
      <c r="G51" t="s">
        <v>68</v>
      </c>
      <c r="H51" t="s">
        <v>68</v>
      </c>
      <c r="I51" t="s">
        <v>68</v>
      </c>
    </row>
    <row r="52" spans="1:9">
      <c r="A52" t="s">
        <v>86</v>
      </c>
      <c r="B52" t="s">
        <v>87</v>
      </c>
      <c r="C52">
        <f>D24</f>
        <v>1240</v>
      </c>
      <c r="D52" t="s">
        <v>106</v>
      </c>
      <c r="E52">
        <f>F24</f>
        <v>1520</v>
      </c>
      <c r="G52" t="s">
        <v>70</v>
      </c>
      <c r="H52" t="s">
        <v>68</v>
      </c>
      <c r="I52" t="s">
        <v>70</v>
      </c>
    </row>
    <row r="53" spans="1:9">
      <c r="A53" t="s">
        <v>88</v>
      </c>
      <c r="B53" s="2" t="s">
        <v>89</v>
      </c>
      <c r="C53">
        <f>D7+D11+D28+D29</f>
        <v>453</v>
      </c>
      <c r="D53" s="2" t="s">
        <v>89</v>
      </c>
      <c r="E53">
        <f>F7+F11+F28+F29</f>
        <v>486</v>
      </c>
      <c r="G53" t="s">
        <v>68</v>
      </c>
      <c r="H53" t="s">
        <v>70</v>
      </c>
      <c r="I53" t="s">
        <v>68</v>
      </c>
    </row>
    <row r="54" spans="1:9">
      <c r="A54" t="s">
        <v>90</v>
      </c>
      <c r="B54" s="1" t="s">
        <v>91</v>
      </c>
      <c r="D54" s="1" t="s">
        <v>91</v>
      </c>
    </row>
    <row r="55" spans="1:9">
      <c r="A55" t="s">
        <v>92</v>
      </c>
      <c r="B55" s="3" t="s">
        <v>93</v>
      </c>
      <c r="C55">
        <f>SUM(C41:C53)</f>
        <v>12168</v>
      </c>
      <c r="D55" s="3" t="s">
        <v>93</v>
      </c>
      <c r="E55">
        <f>SUM(E41:E53)</f>
        <v>12977</v>
      </c>
    </row>
  </sheetData>
  <conditionalFormatting sqref="G4:G29">
    <cfRule type="colorScale" priority="4">
      <colorScale>
        <cfvo type="num" val="-1"/>
        <cfvo type="num" val="0"/>
        <cfvo type="num" val="1"/>
        <color rgb="FFF8696B"/>
        <color theme="0"/>
        <color rgb="FF63BE7B"/>
      </colorScale>
    </cfRule>
  </conditionalFormatting>
  <conditionalFormatting sqref="G41:I53">
    <cfRule type="containsText" dxfId="3" priority="3" operator="containsText" text="n">
      <formula>NOT(ISERROR(SEARCH("n",G41)))</formula>
    </cfRule>
    <cfRule type="containsText" dxfId="4" priority="2" operator="containsText" text="j">
      <formula>NOT(ISERROR(SEARCH("j",G41)))</formula>
    </cfRule>
    <cfRule type="containsText" dxfId="2" priority="1" operator="containsText" text="j/n">
      <formula>NOT(ISERROR(SEARCH("j/n",G41)))</formula>
    </cfRule>
  </conditionalFormatting>
  <hyperlinks>
    <hyperlink ref="B55" r:id="rId1"/>
    <hyperlink ref="D55" r:id="rId2"/>
  </hyperlinks>
  <pageMargins left="0" right="0" top="0.39370078740157483" bottom="0.39370078740157483" header="0" footer="0"/>
  <pageSetup paperSize="9" orientation="portrait" verticalDpi="0" r:id="rId3"/>
  <headerFooter>
    <oddHeader>&amp;C&amp;A</oddHeader>
    <oddFooter>&amp;CPagina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cols>
    <col min="1" max="1" width="10.625" customWidth="1"/>
  </cols>
  <sheetData/>
  <pageMargins left="0" right="0" top="0.39370078740157483" bottom="0.39370078740157483" header="0" footer="0"/>
  <headerFooter>
    <oddHeader>&amp;C&amp;A</oddHeader>
    <oddFooter>&amp;CPagina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cols>
    <col min="1" max="1" width="10.625" customWidth="1"/>
  </cols>
  <sheetData/>
  <pageMargins left="0" right="0" top="0.39370078740157483" bottom="0.39370078740157483" header="0" footer="0"/>
  <headerFooter>
    <oddHeader>&amp;C&amp;A</oddHeader>
    <oddFooter>&amp;CPagina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Wouter Lazet</dc:creator>
  <cp:lastModifiedBy>Wouter Lazet</cp:lastModifiedBy>
  <cp:revision>2</cp:revision>
  <dcterms:created xsi:type="dcterms:W3CDTF">2014-08-15T16:12:59Z</dcterms:created>
  <dcterms:modified xsi:type="dcterms:W3CDTF">2014-11-19T22:17:03Z</dcterms:modified>
</cp:coreProperties>
</file>